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anvera Dingo\Documents\MEGAsync\Pranvera\E DREJTA PER INFORMIM\2019\Regjistri i Realizimeve te Prokurimeve Publike\"/>
    </mc:Choice>
  </mc:AlternateContent>
  <bookViews>
    <workbookView xWindow="0" yWindow="0" windowWidth="25200" windowHeight="11295"/>
  </bookViews>
  <sheets>
    <sheet name=" Realizuar 2019" sheetId="1" r:id="rId1"/>
    <sheet name="Realizuar 231" sheetId="7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E22" i="1"/>
  <c r="E20" i="1"/>
  <c r="E17" i="1"/>
  <c r="E16" i="1"/>
  <c r="E14" i="1"/>
  <c r="E13" i="1"/>
  <c r="E12" i="1"/>
  <c r="E10" i="1"/>
  <c r="E8" i="1"/>
  <c r="E10" i="7"/>
  <c r="E8" i="7"/>
  <c r="E7" i="7"/>
  <c r="D9" i="7" l="1"/>
  <c r="D6" i="7" s="1"/>
  <c r="D10" i="7" s="1"/>
  <c r="D8" i="7"/>
  <c r="D7" i="7"/>
  <c r="C6" i="7"/>
  <c r="C10" i="7" s="1"/>
  <c r="D24" i="1" l="1"/>
  <c r="D23" i="1" s="1"/>
  <c r="C23" i="1"/>
  <c r="D22" i="1"/>
  <c r="D21" i="1" s="1"/>
  <c r="C21" i="1"/>
  <c r="D20" i="1"/>
  <c r="D19" i="1"/>
  <c r="D18" i="1" s="1"/>
  <c r="C18" i="1"/>
  <c r="D17" i="1"/>
  <c r="D16" i="1"/>
  <c r="D15" i="1" s="1"/>
  <c r="C15" i="1"/>
  <c r="D14" i="1"/>
  <c r="D13" i="1"/>
  <c r="D12" i="1"/>
  <c r="D11" i="1" s="1"/>
  <c r="C11" i="1"/>
  <c r="D10" i="1"/>
  <c r="D9" i="1"/>
  <c r="D8" i="1"/>
  <c r="D7" i="1"/>
  <c r="C7" i="1"/>
  <c r="C25" i="1" s="1"/>
  <c r="D25" i="1" l="1"/>
</calcChain>
</file>

<file path=xl/sharedStrings.xml><?xml version="1.0" encoding="utf-8"?>
<sst xmlns="http://schemas.openxmlformats.org/spreadsheetml/2006/main" count="105" uniqueCount="48">
  <si>
    <t xml:space="preserve">në mijë lekë </t>
  </si>
  <si>
    <t>Objekti I Prokurimit</t>
  </si>
  <si>
    <t>Fondi limit (Pa TVSH)</t>
  </si>
  <si>
    <t>Fondi limit (Me TVSH)</t>
  </si>
  <si>
    <t>Burimi I financimit</t>
  </si>
  <si>
    <t>Lloji  I procedurës</t>
  </si>
  <si>
    <t>Koha e planifikuar për zhvillimin e procedurës</t>
  </si>
  <si>
    <t>Materiale zyre dhe të përgjithshme</t>
  </si>
  <si>
    <t>Kancelari</t>
  </si>
  <si>
    <t>Blerje e vogel</t>
  </si>
  <si>
    <t>Gjatë vitit</t>
  </si>
  <si>
    <t>Materiale pastrimi, ngrohje, ndricim</t>
  </si>
  <si>
    <t>Materiale për funksionimin e pajisjeve të zyrës</t>
  </si>
  <si>
    <t>Shërbime nga të tretë</t>
  </si>
  <si>
    <t>Kontrate/Blerje vogel</t>
  </si>
  <si>
    <t>Shpenzime udhëtimi</t>
  </si>
  <si>
    <t>Shpenzime për mirëmbajtje të zakonshme</t>
  </si>
  <si>
    <t>Shpenzime për mirëmbajtjen e objekteve ndërtimore</t>
  </si>
  <si>
    <t>Shpenzime për mirëmbajtjen e pajisjeve të zyrave</t>
  </si>
  <si>
    <t>Shpenz.të tjera material.e shërbim.e shërbim.operative</t>
  </si>
  <si>
    <t>Totali</t>
  </si>
  <si>
    <t xml:space="preserve">Njesia e Prokurimit </t>
  </si>
  <si>
    <t>Drejtori</t>
  </si>
  <si>
    <t>Pranvera Dingo</t>
  </si>
  <si>
    <t>Shërbime e e-mail,interneti</t>
  </si>
  <si>
    <t>Shërbime të sigurimit dhe ruajtjes</t>
  </si>
  <si>
    <t>Shpenzime të printimit, publikimi, botime</t>
  </si>
  <si>
    <t>Shpenzime për qeramarrje</t>
  </si>
  <si>
    <t>Shpenzime për qeramarrje ambjentesh</t>
  </si>
  <si>
    <t xml:space="preserve">                             </t>
  </si>
  <si>
    <t>Detajimi 602 Prokurime / Te Ardhurat e ASCAL</t>
  </si>
  <si>
    <t>Shpenzim udhëtim i brendshem</t>
  </si>
  <si>
    <t xml:space="preserve">Shpenzim udhëtim i jashtëm </t>
  </si>
  <si>
    <t>Te ardhura</t>
  </si>
  <si>
    <t xml:space="preserve">                                           Autoriteti  Kontraktor: AGJENCIA  E SIGURIMIT TE CILESISE NE ARSIMIN E LARTE</t>
  </si>
  <si>
    <t>Juna Mengri</t>
  </si>
  <si>
    <t>Realizuar</t>
  </si>
  <si>
    <t>Dhjetor</t>
  </si>
  <si>
    <t>Shpenzime te tjera operative</t>
  </si>
  <si>
    <t>Fjorela Veliu</t>
  </si>
  <si>
    <t xml:space="preserve">                              REGJISTRI I REALIZIMEVE TE PROKURIMEVE PUBLIKE PER VITIN 2019</t>
  </si>
  <si>
    <t>Detajimi 231 Prokurime / Te Ardhurat e ASCAL</t>
  </si>
  <si>
    <t>Blerje pajisjesh zyrash</t>
  </si>
  <si>
    <t>Blerje orendi zyre</t>
  </si>
  <si>
    <t>Blerje kompjutera</t>
  </si>
  <si>
    <t>Blerje pajisje te tjera zyre</t>
  </si>
  <si>
    <t>Elvin Gjevori</t>
  </si>
  <si>
    <t>Jonida Xhaferi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</si>
</sst>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Times New Roman"/>
      <family val="1"/>
    </font>
    <font>
      <sz val="8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5" fillId="2" borderId="1" xfId="0" applyNumberFormat="1" applyFont="1" applyFill="1" applyBorder="1"/>
    <xf numFmtId="0" fontId="6" fillId="0" borderId="0" xfId="0" applyFont="1"/>
    <xf numFmtId="0" fontId="7" fillId="0" borderId="0" xfId="0" applyFont="1"/>
    <xf numFmtId="3" fontId="0" fillId="0" borderId="0" xfId="0" applyNumberFormat="1"/>
    <xf numFmtId="0" fontId="9" fillId="0" borderId="3" xfId="0" applyFont="1" applyBorder="1"/>
    <xf numFmtId="3" fontId="9" fillId="0" borderId="4" xfId="0" applyNumberFormat="1" applyFont="1" applyBorder="1"/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Border="1"/>
    <xf numFmtId="0" fontId="10" fillId="0" borderId="7" xfId="0" applyFont="1" applyBorder="1"/>
    <xf numFmtId="3" fontId="8" fillId="0" borderId="8" xfId="0" applyNumberFormat="1" applyFont="1" applyBorder="1"/>
    <xf numFmtId="0" fontId="8" fillId="0" borderId="8" xfId="0" applyFont="1" applyBorder="1"/>
    <xf numFmtId="0" fontId="8" fillId="0" borderId="9" xfId="0" applyFont="1" applyBorder="1"/>
    <xf numFmtId="0" fontId="9" fillId="0" borderId="7" xfId="0" applyFont="1" applyBorder="1"/>
    <xf numFmtId="3" fontId="9" fillId="0" borderId="8" xfId="0" applyNumberFormat="1" applyFont="1" applyBorder="1"/>
    <xf numFmtId="0" fontId="8" fillId="0" borderId="10" xfId="0" applyFont="1" applyBorder="1"/>
    <xf numFmtId="0" fontId="8" fillId="0" borderId="11" xfId="0" applyFont="1" applyBorder="1"/>
    <xf numFmtId="0" fontId="8" fillId="0" borderId="12" xfId="0" applyFont="1" applyBorder="1"/>
    <xf numFmtId="3" fontId="8" fillId="0" borderId="11" xfId="0" applyNumberFormat="1" applyFont="1" applyBorder="1" applyAlignment="1">
      <alignment vertical="center"/>
    </xf>
    <xf numFmtId="3" fontId="5" fillId="2" borderId="2" xfId="0" applyNumberFormat="1" applyFont="1" applyFill="1" applyBorder="1"/>
    <xf numFmtId="3" fontId="8" fillId="0" borderId="12" xfId="0" applyNumberFormat="1" applyFont="1" applyBorder="1" applyAlignment="1">
      <alignment vertical="center"/>
    </xf>
    <xf numFmtId="3" fontId="9" fillId="0" borderId="11" xfId="0" applyNumberFormat="1" applyFont="1" applyBorder="1"/>
    <xf numFmtId="0" fontId="4" fillId="2" borderId="14" xfId="0" applyFont="1" applyFill="1" applyBorder="1" applyAlignment="1">
      <alignment horizontal="center" vertical="center"/>
    </xf>
    <xf numFmtId="0" fontId="10" fillId="0" borderId="15" xfId="0" applyFont="1" applyBorder="1"/>
    <xf numFmtId="0" fontId="9" fillId="0" borderId="15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9" fillId="0" borderId="15" xfId="0" applyFont="1" applyFill="1" applyBorder="1" applyAlignment="1">
      <alignment vertical="center"/>
    </xf>
    <xf numFmtId="0" fontId="10" fillId="0" borderId="16" xfId="0" applyFont="1" applyBorder="1"/>
    <xf numFmtId="0" fontId="5" fillId="2" borderId="14" xfId="0" applyFont="1" applyFill="1" applyBorder="1"/>
    <xf numFmtId="0" fontId="3" fillId="2" borderId="13" xfId="0" applyFont="1" applyFill="1" applyBorder="1"/>
    <xf numFmtId="0" fontId="9" fillId="0" borderId="17" xfId="0" applyFont="1" applyBorder="1"/>
    <xf numFmtId="0" fontId="8" fillId="0" borderId="17" xfId="0" applyFont="1" applyBorder="1"/>
    <xf numFmtId="0" fontId="5" fillId="2" borderId="13" xfId="0" applyFont="1" applyFill="1" applyBorder="1"/>
    <xf numFmtId="0" fontId="9" fillId="0" borderId="13" xfId="0" applyFont="1" applyBorder="1"/>
    <xf numFmtId="0" fontId="11" fillId="0" borderId="16" xfId="0" applyFont="1" applyBorder="1"/>
    <xf numFmtId="0" fontId="8" fillId="0" borderId="18" xfId="0" applyFont="1" applyBorder="1"/>
    <xf numFmtId="0" fontId="9" fillId="0" borderId="3" xfId="0" applyFont="1" applyBorder="1" applyAlignment="1">
      <alignment wrapText="1"/>
    </xf>
    <xf numFmtId="0" fontId="1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0"/>
  <sheetViews>
    <sheetView tabSelected="1" workbookViewId="0">
      <selection activeCell="L9" sqref="L9"/>
    </sheetView>
  </sheetViews>
  <sheetFormatPr defaultRowHeight="15" x14ac:dyDescent="0.25"/>
  <cols>
    <col min="1" max="1" width="7.7109375" customWidth="1"/>
    <col min="2" max="2" width="42" customWidth="1"/>
    <col min="3" max="3" width="10.7109375" customWidth="1"/>
    <col min="4" max="5" width="12.28515625" customWidth="1"/>
    <col min="6" max="6" width="14.140625" customWidth="1"/>
    <col min="7" max="7" width="17.28515625" customWidth="1"/>
    <col min="8" max="8" width="17" customWidth="1"/>
  </cols>
  <sheetData>
    <row r="2" spans="1:8" ht="15.75" x14ac:dyDescent="0.25">
      <c r="B2" s="1" t="s">
        <v>40</v>
      </c>
      <c r="C2" s="1"/>
      <c r="D2" s="1"/>
      <c r="E2" s="1"/>
      <c r="F2" s="1"/>
      <c r="G2" s="1"/>
      <c r="H2" s="1"/>
    </row>
    <row r="3" spans="1:8" ht="15.75" x14ac:dyDescent="0.25">
      <c r="B3" s="1" t="s">
        <v>34</v>
      </c>
      <c r="C3" s="1"/>
      <c r="D3" s="1"/>
      <c r="E3" s="1"/>
      <c r="F3" s="1"/>
      <c r="G3" s="1"/>
      <c r="H3" s="1"/>
    </row>
    <row r="4" spans="1:8" ht="15.75" x14ac:dyDescent="0.25">
      <c r="B4" s="1"/>
      <c r="C4" s="1"/>
      <c r="D4" s="1"/>
      <c r="E4" s="1"/>
      <c r="F4" s="1"/>
      <c r="G4" s="1"/>
      <c r="H4" s="1"/>
    </row>
    <row r="5" spans="1:8" ht="16.5" thickBot="1" x14ac:dyDescent="0.3">
      <c r="B5" s="2" t="s">
        <v>30</v>
      </c>
      <c r="C5" s="2"/>
      <c r="D5" s="2"/>
      <c r="E5" s="2"/>
      <c r="F5" s="2"/>
      <c r="G5" s="2"/>
      <c r="H5" s="2" t="s">
        <v>0</v>
      </c>
    </row>
    <row r="6" spans="1:8" ht="39" thickBot="1" x14ac:dyDescent="0.3">
      <c r="A6" s="34"/>
      <c r="B6" s="27" t="s">
        <v>1</v>
      </c>
      <c r="C6" s="3" t="s">
        <v>2</v>
      </c>
      <c r="D6" s="3" t="s">
        <v>3</v>
      </c>
      <c r="E6" s="3" t="s">
        <v>36</v>
      </c>
      <c r="F6" s="3" t="s">
        <v>4</v>
      </c>
      <c r="G6" s="3" t="s">
        <v>5</v>
      </c>
      <c r="H6" s="4" t="s">
        <v>6</v>
      </c>
    </row>
    <row r="7" spans="1:8" x14ac:dyDescent="0.25">
      <c r="A7" s="9">
        <v>6020</v>
      </c>
      <c r="B7" s="9" t="s">
        <v>7</v>
      </c>
      <c r="C7" s="10">
        <f>C8+C9+C10</f>
        <v>600</v>
      </c>
      <c r="D7" s="10">
        <f>D8+D9+D10</f>
        <v>720</v>
      </c>
      <c r="E7" s="10"/>
      <c r="F7" s="11"/>
      <c r="G7" s="11"/>
      <c r="H7" s="12"/>
    </row>
    <row r="8" spans="1:8" x14ac:dyDescent="0.25">
      <c r="A8" s="13">
        <v>6020100</v>
      </c>
      <c r="B8" s="14" t="s">
        <v>8</v>
      </c>
      <c r="C8" s="15">
        <v>300</v>
      </c>
      <c r="D8" s="15">
        <f>C8*1.2</f>
        <v>360</v>
      </c>
      <c r="E8" s="15">
        <f>23799/1000</f>
        <v>23.798999999999999</v>
      </c>
      <c r="F8" s="15" t="s">
        <v>33</v>
      </c>
      <c r="G8" s="16" t="s">
        <v>9</v>
      </c>
      <c r="H8" s="17" t="s">
        <v>37</v>
      </c>
    </row>
    <row r="9" spans="1:8" x14ac:dyDescent="0.25">
      <c r="A9" s="13">
        <v>6020200</v>
      </c>
      <c r="B9" s="14" t="s">
        <v>11</v>
      </c>
      <c r="C9" s="15">
        <v>100</v>
      </c>
      <c r="D9" s="15">
        <f t="shared" ref="D9:D10" si="0">C9*1.2</f>
        <v>120</v>
      </c>
      <c r="E9" s="15"/>
      <c r="F9" s="15" t="s">
        <v>33</v>
      </c>
      <c r="G9" s="16" t="s">
        <v>9</v>
      </c>
      <c r="H9" s="17" t="s">
        <v>37</v>
      </c>
    </row>
    <row r="10" spans="1:8" x14ac:dyDescent="0.25">
      <c r="A10" s="13">
        <v>6020300</v>
      </c>
      <c r="B10" s="14" t="s">
        <v>12</v>
      </c>
      <c r="C10" s="15">
        <v>200</v>
      </c>
      <c r="D10" s="15">
        <f t="shared" si="0"/>
        <v>240</v>
      </c>
      <c r="E10" s="15">
        <f>42240/1000</f>
        <v>42.24</v>
      </c>
      <c r="F10" s="15" t="s">
        <v>33</v>
      </c>
      <c r="G10" s="16" t="s">
        <v>9</v>
      </c>
      <c r="H10" s="17" t="s">
        <v>37</v>
      </c>
    </row>
    <row r="11" spans="1:8" x14ac:dyDescent="0.25">
      <c r="A11" s="18">
        <v>6022</v>
      </c>
      <c r="B11" s="18" t="s">
        <v>13</v>
      </c>
      <c r="C11" s="10">
        <f>C12+C13+C14</f>
        <v>1500</v>
      </c>
      <c r="D11" s="10">
        <f>D12+D13+D14</f>
        <v>1800</v>
      </c>
      <c r="E11" s="10"/>
      <c r="F11" s="16"/>
      <c r="G11" s="16"/>
      <c r="H11" s="17"/>
    </row>
    <row r="12" spans="1:8" x14ac:dyDescent="0.25">
      <c r="A12" s="13">
        <v>6022003</v>
      </c>
      <c r="B12" s="14" t="s">
        <v>24</v>
      </c>
      <c r="C12" s="15">
        <v>200</v>
      </c>
      <c r="D12" s="15">
        <f>C12*1.2</f>
        <v>240</v>
      </c>
      <c r="E12" s="15">
        <f>178800/1000</f>
        <v>178.8</v>
      </c>
      <c r="F12" s="15" t="s">
        <v>33</v>
      </c>
      <c r="G12" s="16" t="s">
        <v>14</v>
      </c>
      <c r="H12" s="17" t="s">
        <v>37</v>
      </c>
    </row>
    <row r="13" spans="1:8" x14ac:dyDescent="0.25">
      <c r="A13" s="13">
        <v>6022008</v>
      </c>
      <c r="B13" s="14" t="s">
        <v>25</v>
      </c>
      <c r="C13" s="15">
        <v>800</v>
      </c>
      <c r="D13" s="15">
        <f>C13*1.2</f>
        <v>960</v>
      </c>
      <c r="E13" s="15">
        <f>957642/1000</f>
        <v>957.64200000000005</v>
      </c>
      <c r="F13" s="15" t="s">
        <v>33</v>
      </c>
      <c r="G13" s="16" t="s">
        <v>14</v>
      </c>
      <c r="H13" s="17" t="s">
        <v>37</v>
      </c>
    </row>
    <row r="14" spans="1:8" x14ac:dyDescent="0.25">
      <c r="A14" s="13">
        <v>6022010</v>
      </c>
      <c r="B14" s="14" t="s">
        <v>26</v>
      </c>
      <c r="C14" s="15">
        <v>500</v>
      </c>
      <c r="D14" s="15">
        <f>C14*1.2</f>
        <v>600</v>
      </c>
      <c r="E14" s="15">
        <f>309300/1000</f>
        <v>309.3</v>
      </c>
      <c r="F14" s="15" t="s">
        <v>33</v>
      </c>
      <c r="G14" s="16" t="s">
        <v>9</v>
      </c>
      <c r="H14" s="17" t="s">
        <v>37</v>
      </c>
    </row>
    <row r="15" spans="1:8" x14ac:dyDescent="0.25">
      <c r="A15" s="35">
        <v>6024</v>
      </c>
      <c r="B15" s="29" t="s">
        <v>15</v>
      </c>
      <c r="C15" s="19">
        <f>C16+C17</f>
        <v>10600</v>
      </c>
      <c r="D15" s="19">
        <f>D16+D17</f>
        <v>12720</v>
      </c>
      <c r="E15" s="19"/>
      <c r="F15" s="16"/>
      <c r="G15" s="16"/>
      <c r="H15" s="17"/>
    </row>
    <row r="16" spans="1:8" x14ac:dyDescent="0.25">
      <c r="A16" s="36">
        <v>60240</v>
      </c>
      <c r="B16" s="28" t="s">
        <v>31</v>
      </c>
      <c r="C16" s="15">
        <v>600</v>
      </c>
      <c r="D16" s="15">
        <f>C16*1.2</f>
        <v>720</v>
      </c>
      <c r="E16" s="15">
        <f>157750/1000</f>
        <v>157.75</v>
      </c>
      <c r="F16" s="15" t="s">
        <v>33</v>
      </c>
      <c r="G16" s="16" t="s">
        <v>9</v>
      </c>
      <c r="H16" s="17" t="s">
        <v>37</v>
      </c>
    </row>
    <row r="17" spans="1:13" x14ac:dyDescent="0.25">
      <c r="A17" s="36">
        <v>60241</v>
      </c>
      <c r="B17" s="30" t="s">
        <v>32</v>
      </c>
      <c r="C17" s="15">
        <v>10000</v>
      </c>
      <c r="D17" s="15">
        <f>C17*1.2</f>
        <v>12000</v>
      </c>
      <c r="E17" s="15">
        <f>3122811/1000</f>
        <v>3122.8110000000001</v>
      </c>
      <c r="F17" s="15" t="s">
        <v>33</v>
      </c>
      <c r="G17" s="16" t="s">
        <v>9</v>
      </c>
      <c r="H17" s="17" t="s">
        <v>37</v>
      </c>
    </row>
    <row r="18" spans="1:13" x14ac:dyDescent="0.25">
      <c r="A18" s="18">
        <v>6025</v>
      </c>
      <c r="B18" s="18" t="s">
        <v>16</v>
      </c>
      <c r="C18" s="19">
        <f>C19+C20</f>
        <v>400</v>
      </c>
      <c r="D18" s="19">
        <f>D19+D20</f>
        <v>480</v>
      </c>
      <c r="E18" s="19"/>
      <c r="F18" s="16"/>
      <c r="G18" s="16"/>
      <c r="H18" s="17"/>
      <c r="M18" s="8"/>
    </row>
    <row r="19" spans="1:13" x14ac:dyDescent="0.25">
      <c r="A19" s="13">
        <v>6025200</v>
      </c>
      <c r="B19" s="14" t="s">
        <v>17</v>
      </c>
      <c r="C19" s="15">
        <v>200</v>
      </c>
      <c r="D19" s="15">
        <f>C19*1.2</f>
        <v>240</v>
      </c>
      <c r="E19" s="15"/>
      <c r="F19" s="15" t="s">
        <v>33</v>
      </c>
      <c r="G19" s="16" t="s">
        <v>9</v>
      </c>
      <c r="H19" s="17" t="s">
        <v>37</v>
      </c>
    </row>
    <row r="20" spans="1:13" x14ac:dyDescent="0.25">
      <c r="A20" s="20">
        <v>6025800</v>
      </c>
      <c r="B20" s="14" t="s">
        <v>18</v>
      </c>
      <c r="C20" s="15">
        <v>200</v>
      </c>
      <c r="D20" s="15">
        <f>C20*1.2</f>
        <v>240</v>
      </c>
      <c r="E20" s="15">
        <f>129200/1000</f>
        <v>129.19999999999999</v>
      </c>
      <c r="F20" s="15" t="s">
        <v>33</v>
      </c>
      <c r="G20" s="16" t="s">
        <v>9</v>
      </c>
      <c r="H20" s="17" t="s">
        <v>37</v>
      </c>
    </row>
    <row r="21" spans="1:13" x14ac:dyDescent="0.25">
      <c r="A21" s="35">
        <v>6026</v>
      </c>
      <c r="B21" s="31" t="s">
        <v>27</v>
      </c>
      <c r="C21" s="19">
        <f>C22</f>
        <v>800</v>
      </c>
      <c r="D21" s="19">
        <f>D22</f>
        <v>960</v>
      </c>
      <c r="E21" s="19"/>
      <c r="F21" s="15"/>
      <c r="G21" s="16"/>
      <c r="H21" s="17"/>
    </row>
    <row r="22" spans="1:13" ht="15.75" thickBot="1" x14ac:dyDescent="0.3">
      <c r="A22" s="36">
        <v>60261</v>
      </c>
      <c r="B22" s="30" t="s">
        <v>28</v>
      </c>
      <c r="C22" s="15">
        <v>800</v>
      </c>
      <c r="D22" s="15">
        <f>C22*1.2</f>
        <v>960</v>
      </c>
      <c r="E22" s="15">
        <f>242400/1000</f>
        <v>242.4</v>
      </c>
      <c r="F22" s="15" t="s">
        <v>33</v>
      </c>
      <c r="G22" s="16" t="s">
        <v>9</v>
      </c>
      <c r="H22" s="17" t="s">
        <v>37</v>
      </c>
    </row>
    <row r="23" spans="1:13" ht="15.75" thickBot="1" x14ac:dyDescent="0.3">
      <c r="A23" s="38">
        <v>6029</v>
      </c>
      <c r="B23" s="39" t="s">
        <v>38</v>
      </c>
      <c r="C23" s="26">
        <f>C24</f>
        <v>800</v>
      </c>
      <c r="D23" s="26">
        <f>D24</f>
        <v>960</v>
      </c>
      <c r="E23" s="26"/>
      <c r="F23" s="15"/>
      <c r="G23" s="21"/>
      <c r="H23" s="22"/>
    </row>
    <row r="24" spans="1:13" ht="15.75" thickBot="1" x14ac:dyDescent="0.3">
      <c r="A24" s="40">
        <v>6029099</v>
      </c>
      <c r="B24" s="32" t="s">
        <v>19</v>
      </c>
      <c r="C24" s="23">
        <v>800</v>
      </c>
      <c r="D24" s="23">
        <f>C24*1.2</f>
        <v>960</v>
      </c>
      <c r="E24" s="23">
        <f>951643/1000</f>
        <v>951.64300000000003</v>
      </c>
      <c r="F24" s="15" t="s">
        <v>33</v>
      </c>
      <c r="G24" s="23" t="s">
        <v>9</v>
      </c>
      <c r="H24" s="25" t="s">
        <v>10</v>
      </c>
    </row>
    <row r="25" spans="1:13" ht="15.75" thickBot="1" x14ac:dyDescent="0.3">
      <c r="A25" s="37"/>
      <c r="B25" s="33" t="s">
        <v>20</v>
      </c>
      <c r="C25" s="5">
        <f>C7+C11+C15+C18+C23+C21</f>
        <v>14700</v>
      </c>
      <c r="D25" s="5">
        <f>D7+D11+D15+D18+D23+D21</f>
        <v>17640</v>
      </c>
      <c r="E25" s="5"/>
      <c r="F25" s="5" t="s">
        <v>29</v>
      </c>
      <c r="G25" s="5"/>
      <c r="H25" s="24"/>
    </row>
    <row r="26" spans="1:13" ht="15.75" x14ac:dyDescent="0.25">
      <c r="A26" s="6" t="s">
        <v>21</v>
      </c>
      <c r="F26" s="7" t="s">
        <v>22</v>
      </c>
    </row>
    <row r="27" spans="1:13" x14ac:dyDescent="0.25">
      <c r="A27" t="s">
        <v>23</v>
      </c>
      <c r="F27" s="42" t="s">
        <v>46</v>
      </c>
    </row>
    <row r="28" spans="1:13" x14ac:dyDescent="0.25">
      <c r="A28" t="s">
        <v>35</v>
      </c>
    </row>
    <row r="29" spans="1:13" x14ac:dyDescent="0.25">
      <c r="A29" t="s">
        <v>39</v>
      </c>
    </row>
    <row r="30" spans="1:13" x14ac:dyDescent="0.25">
      <c r="C30" s="8"/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F12" sqref="F12"/>
    </sheetView>
  </sheetViews>
  <sheetFormatPr defaultRowHeight="15" x14ac:dyDescent="0.25"/>
  <cols>
    <col min="1" max="1" width="7.85546875" customWidth="1"/>
    <col min="2" max="2" width="42" customWidth="1"/>
    <col min="3" max="3" width="11.42578125" customWidth="1"/>
    <col min="4" max="5" width="11.85546875" customWidth="1"/>
    <col min="6" max="6" width="13.85546875" customWidth="1"/>
    <col min="7" max="8" width="17" customWidth="1"/>
  </cols>
  <sheetData>
    <row r="1" spans="1:8" ht="15.75" x14ac:dyDescent="0.25">
      <c r="B1" s="1" t="s">
        <v>40</v>
      </c>
      <c r="C1" s="1"/>
      <c r="D1" s="1"/>
      <c r="E1" s="1"/>
      <c r="F1" s="1"/>
      <c r="G1" s="1"/>
      <c r="H1" s="1"/>
    </row>
    <row r="2" spans="1:8" ht="15.75" x14ac:dyDescent="0.25">
      <c r="B2" s="1" t="s">
        <v>34</v>
      </c>
      <c r="C2" s="1"/>
      <c r="D2" s="1"/>
      <c r="E2" s="1"/>
      <c r="F2" s="1"/>
      <c r="G2" s="1"/>
      <c r="H2" s="1"/>
    </row>
    <row r="3" spans="1:8" ht="15.75" x14ac:dyDescent="0.25">
      <c r="B3" s="1"/>
      <c r="C3" s="1"/>
      <c r="D3" s="1"/>
      <c r="E3" s="1"/>
      <c r="F3" s="1"/>
      <c r="G3" s="1"/>
      <c r="H3" s="1"/>
    </row>
    <row r="4" spans="1:8" ht="16.5" thickBot="1" x14ac:dyDescent="0.3">
      <c r="B4" s="2" t="s">
        <v>41</v>
      </c>
      <c r="C4" s="2"/>
      <c r="D4" s="2"/>
      <c r="E4" s="2"/>
      <c r="F4" s="2"/>
      <c r="G4" s="2"/>
      <c r="H4" s="2" t="s">
        <v>0</v>
      </c>
    </row>
    <row r="5" spans="1:8" ht="39" thickBot="1" x14ac:dyDescent="0.3">
      <c r="A5" s="34"/>
      <c r="B5" s="27" t="s">
        <v>1</v>
      </c>
      <c r="C5" s="3" t="s">
        <v>2</v>
      </c>
      <c r="D5" s="3" t="s">
        <v>3</v>
      </c>
      <c r="E5" s="3" t="s">
        <v>36</v>
      </c>
      <c r="F5" s="3" t="s">
        <v>4</v>
      </c>
      <c r="G5" s="3" t="s">
        <v>5</v>
      </c>
      <c r="H5" s="4" t="s">
        <v>6</v>
      </c>
    </row>
    <row r="6" spans="1:8" x14ac:dyDescent="0.25">
      <c r="A6" s="9">
        <v>2318</v>
      </c>
      <c r="B6" s="41" t="s">
        <v>42</v>
      </c>
      <c r="C6" s="10">
        <f>C7+C8+C9</f>
        <v>2000</v>
      </c>
      <c r="D6" s="10">
        <f>D7+D8+D9</f>
        <v>2400</v>
      </c>
      <c r="E6" s="10"/>
      <c r="F6" s="11"/>
      <c r="G6" s="11"/>
      <c r="H6" s="12"/>
    </row>
    <row r="7" spans="1:8" x14ac:dyDescent="0.25">
      <c r="A7" s="13">
        <v>23180</v>
      </c>
      <c r="B7" s="14" t="s">
        <v>43</v>
      </c>
      <c r="C7" s="15">
        <v>800</v>
      </c>
      <c r="D7" s="15">
        <f>C7*1.2</f>
        <v>960</v>
      </c>
      <c r="E7" s="15">
        <f>208800/1000</f>
        <v>208.8</v>
      </c>
      <c r="F7" s="15" t="s">
        <v>33</v>
      </c>
      <c r="G7" s="16" t="s">
        <v>9</v>
      </c>
      <c r="H7" s="17" t="s">
        <v>37</v>
      </c>
    </row>
    <row r="8" spans="1:8" x14ac:dyDescent="0.25">
      <c r="A8" s="13">
        <v>23182</v>
      </c>
      <c r="B8" s="14" t="s">
        <v>44</v>
      </c>
      <c r="C8" s="15">
        <v>800</v>
      </c>
      <c r="D8" s="15">
        <f t="shared" ref="D8:D9" si="0">C8*1.2</f>
        <v>960</v>
      </c>
      <c r="E8" s="15">
        <f>779100/1000</f>
        <v>779.1</v>
      </c>
      <c r="F8" s="15" t="s">
        <v>33</v>
      </c>
      <c r="G8" s="16" t="s">
        <v>9</v>
      </c>
      <c r="H8" s="17" t="s">
        <v>37</v>
      </c>
    </row>
    <row r="9" spans="1:8" ht="15.75" thickBot="1" x14ac:dyDescent="0.3">
      <c r="A9" s="13">
        <v>23189</v>
      </c>
      <c r="B9" s="14" t="s">
        <v>45</v>
      </c>
      <c r="C9" s="15">
        <v>400</v>
      </c>
      <c r="D9" s="15">
        <f t="shared" si="0"/>
        <v>480</v>
      </c>
      <c r="E9" s="15"/>
      <c r="F9" s="15" t="s">
        <v>33</v>
      </c>
      <c r="G9" s="16" t="s">
        <v>9</v>
      </c>
      <c r="H9" s="17" t="s">
        <v>37</v>
      </c>
    </row>
    <row r="10" spans="1:8" ht="15.75" thickBot="1" x14ac:dyDescent="0.3">
      <c r="A10" s="37"/>
      <c r="B10" s="33" t="s">
        <v>20</v>
      </c>
      <c r="C10" s="5">
        <f>C6</f>
        <v>2000</v>
      </c>
      <c r="D10" s="5">
        <f>D6</f>
        <v>2400</v>
      </c>
      <c r="E10" s="5">
        <f>SUM(E6:E9)</f>
        <v>987.90000000000009</v>
      </c>
      <c r="F10" s="5" t="s">
        <v>29</v>
      </c>
      <c r="G10" s="5"/>
      <c r="H10" s="24"/>
    </row>
    <row r="11" spans="1:8" ht="15.75" x14ac:dyDescent="0.25">
      <c r="A11" s="6" t="s">
        <v>21</v>
      </c>
      <c r="B11" s="42"/>
      <c r="C11" s="42"/>
      <c r="D11" s="42"/>
      <c r="E11" s="42"/>
      <c r="F11" s="7" t="s">
        <v>22</v>
      </c>
    </row>
    <row r="12" spans="1:8" x14ac:dyDescent="0.25">
      <c r="A12" s="42" t="s">
        <v>23</v>
      </c>
      <c r="B12" s="42"/>
      <c r="C12" s="42"/>
      <c r="D12" s="42"/>
      <c r="E12" s="42"/>
      <c r="F12" s="42" t="s">
        <v>46</v>
      </c>
    </row>
    <row r="13" spans="1:8" x14ac:dyDescent="0.25">
      <c r="A13" s="42" t="s">
        <v>35</v>
      </c>
      <c r="B13" s="42"/>
      <c r="C13" s="42"/>
      <c r="D13" s="42"/>
      <c r="E13" s="42"/>
      <c r="F13" s="42"/>
    </row>
    <row r="14" spans="1:8" x14ac:dyDescent="0.25">
      <c r="A14" s="42" t="s">
        <v>47</v>
      </c>
      <c r="B14" s="42"/>
      <c r="C14" s="42"/>
      <c r="D14" s="42"/>
      <c r="E14" s="42"/>
      <c r="F14" s="4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 Realizuar 2019</vt:lpstr>
      <vt:lpstr>Realizuar 231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Pranvera Dingo</dc:creator>
  <cp:lastModifiedBy>Pranvera Dingo</cp:lastModifiedBy>
  <cp:lastPrinted>2021-08-04T07:42:12Z</cp:lastPrinted>
  <dcterms:created xsi:type="dcterms:W3CDTF">2018-02-08T09:22:14Z</dcterms:created>
  <dcterms:modified xsi:type="dcterms:W3CDTF">2021-08-04T11:34:22Z</dcterms:modified>
</cp:coreProperties>
</file>